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1250" activeTab="0"/>
  </bookViews>
  <sheets>
    <sheet name="subsidio feb" sheetId="1" r:id="rId1"/>
  </sheets>
  <definedNames>
    <definedName name="_xlnm.Print_Area" localSheetId="0">'subsidio feb'!$A$3:$F$67</definedName>
  </definedNames>
  <calcPr calcMode="manual" fullCalcOnLoad="1"/>
</workbook>
</file>

<file path=xl/sharedStrings.xml><?xml version="1.0" encoding="utf-8"?>
<sst xmlns="http://schemas.openxmlformats.org/spreadsheetml/2006/main" count="133" uniqueCount="130">
  <si>
    <t xml:space="preserve"> PRESUPUESTO 2010</t>
  </si>
  <si>
    <t>INSTITUTO MUNICIPAL DE INVESTIGACION Y PLANEACION</t>
  </si>
  <si>
    <t>CUENTA</t>
  </si>
  <si>
    <t>NOMBRE DE LA CUENTA</t>
  </si>
  <si>
    <t>Presupuesto 2010 Autorizado</t>
  </si>
  <si>
    <t>Presupuesto 2009 mínimo requerido</t>
  </si>
  <si>
    <t>Ejercido a  Agosto</t>
  </si>
  <si>
    <t>Saldo</t>
  </si>
  <si>
    <t>1210-0000</t>
  </si>
  <si>
    <t>EQUIPO DE OFICINA</t>
  </si>
  <si>
    <t>1220-0000</t>
  </si>
  <si>
    <t>EQUIPO AUTOMOTRIZ</t>
  </si>
  <si>
    <t>1230-0000</t>
  </si>
  <si>
    <t>EQUIPO DE COMPUTO E INGENIERIA</t>
  </si>
  <si>
    <t>5101-0000</t>
  </si>
  <si>
    <t>SUELDO BASE</t>
  </si>
  <si>
    <t>5102-0000</t>
  </si>
  <si>
    <t>TIEMPO EXTRA</t>
  </si>
  <si>
    <t>5103-0000</t>
  </si>
  <si>
    <t xml:space="preserve">COMPENSACIONES </t>
  </si>
  <si>
    <t>5104-0000</t>
  </si>
  <si>
    <t>PRIMA VACACIONAL</t>
  </si>
  <si>
    <t>5105-0000</t>
  </si>
  <si>
    <t>AGUINALDO</t>
  </si>
  <si>
    <t>5106-0000</t>
  </si>
  <si>
    <t>PRIMA ANTIGUEDAD</t>
  </si>
  <si>
    <t>5107-0000</t>
  </si>
  <si>
    <t>DESPENSA</t>
  </si>
  <si>
    <t>5108-0000</t>
  </si>
  <si>
    <t>CAPACITACION Y ACT. DEPORTIVAS</t>
  </si>
  <si>
    <t>5110-0000</t>
  </si>
  <si>
    <t>VESTUARIOS Y UNIFORMES</t>
  </si>
  <si>
    <t>5111-0000</t>
  </si>
  <si>
    <t>FONDO DE AHORRO</t>
  </si>
  <si>
    <t>5114-0000</t>
  </si>
  <si>
    <t>IMPUESTO S/ NOMINA</t>
  </si>
  <si>
    <t>5115-0000</t>
  </si>
  <si>
    <t>HONORARIOS Y ESTUDIOS</t>
  </si>
  <si>
    <t>5116-0000</t>
  </si>
  <si>
    <t>ARRENDAMIENTO EQUIPO</t>
  </si>
  <si>
    <t>5117-0000</t>
  </si>
  <si>
    <t>CORREOS</t>
  </si>
  <si>
    <t>5118-0000</t>
  </si>
  <si>
    <t xml:space="preserve">TELEFONO                                       </t>
  </si>
  <si>
    <t>5119-0000</t>
  </si>
  <si>
    <t>FUMIGACIONES</t>
  </si>
  <si>
    <t>5121-0000</t>
  </si>
  <si>
    <t>GAS</t>
  </si>
  <si>
    <t>5122-0000</t>
  </si>
  <si>
    <t>IMPRESIONES</t>
  </si>
  <si>
    <t>5123-0000</t>
  </si>
  <si>
    <t xml:space="preserve">PRENSA Y PUBLICIDAD              </t>
  </si>
  <si>
    <t>5124-0000</t>
  </si>
  <si>
    <t>ATENCION A VISITANTES</t>
  </si>
  <si>
    <t>5125-0000</t>
  </si>
  <si>
    <t>VIATICOS DE TRANSPORTE</t>
  </si>
  <si>
    <t>5126-0000</t>
  </si>
  <si>
    <t>ACTIVIDADES FESTIVAS</t>
  </si>
  <si>
    <t>5127-0000</t>
  </si>
  <si>
    <t xml:space="preserve">MANTO Y REP. VEHICULOS                </t>
  </si>
  <si>
    <t>5128-0000</t>
  </si>
  <si>
    <t>MANTO. Y REP. EQ. OFICINA</t>
  </si>
  <si>
    <t>5129-0000</t>
  </si>
  <si>
    <t>MANTO. Y REP. EQ. COMPUTO</t>
  </si>
  <si>
    <t>5130-0000</t>
  </si>
  <si>
    <t>GASTOS DE FUNERAL</t>
  </si>
  <si>
    <t>5131-0000</t>
  </si>
  <si>
    <t>MANT. Y REPARACION DE EDIFICIO</t>
  </si>
  <si>
    <t>5132-0000</t>
  </si>
  <si>
    <t>COMBUSTIBLES Y LUBRICANTE</t>
  </si>
  <si>
    <t>5133-0000</t>
  </si>
  <si>
    <t xml:space="preserve">PLACAS Y TENENCIAS                         </t>
  </si>
  <si>
    <t>5134-0000</t>
  </si>
  <si>
    <t>SEGUROS Y FIANZAS</t>
  </si>
  <si>
    <t>5135-0000</t>
  </si>
  <si>
    <t>PAPELERIA DE ESCRITORIO</t>
  </si>
  <si>
    <t>5136-0000</t>
  </si>
  <si>
    <t>PAPELERIA DE COMPUTO</t>
  </si>
  <si>
    <t>5137-0000</t>
  </si>
  <si>
    <t>PAPELERIA DE INGENIERIA</t>
  </si>
  <si>
    <t>5138-0000</t>
  </si>
  <si>
    <t>ARTICULOS DE LIMPIEZA</t>
  </si>
  <si>
    <t>5139-0000</t>
  </si>
  <si>
    <t>GASTOS DE CAFETERIA</t>
  </si>
  <si>
    <t>5141-0000</t>
  </si>
  <si>
    <t>CUOTAS Y SUSCRIPCIONES</t>
  </si>
  <si>
    <t>5142-0000</t>
  </si>
  <si>
    <t>SERVICIO MEDICO</t>
  </si>
  <si>
    <t>5143-0000</t>
  </si>
  <si>
    <t>LIBROS,  REVISTAS Y VIDEOS</t>
  </si>
  <si>
    <t>5144-0000</t>
  </si>
  <si>
    <t>MATERIAL PARA BOTIQUIN</t>
  </si>
  <si>
    <t>5146-0000</t>
  </si>
  <si>
    <t>ENERGIA ELECTRICA</t>
  </si>
  <si>
    <t>5151-0000</t>
  </si>
  <si>
    <t>OTROS GASTOS</t>
  </si>
  <si>
    <t>5153-0000</t>
  </si>
  <si>
    <t>OBRAS DE MEJORAMIENTO</t>
  </si>
  <si>
    <t>5154-0000</t>
  </si>
  <si>
    <t>JARDINERIA</t>
  </si>
  <si>
    <t>5157-0000</t>
  </si>
  <si>
    <t>FONDO PARA EL RETIRO</t>
  </si>
  <si>
    <t>5159-0000</t>
  </si>
  <si>
    <t>COPIAS</t>
  </si>
  <si>
    <t>5166-0000</t>
  </si>
  <si>
    <t>GASTOS SIN COMPROBANTE FISCAL</t>
  </si>
  <si>
    <t>5170-0000</t>
  </si>
  <si>
    <t xml:space="preserve">ACTIVIDADES DE DIFUSION                  </t>
  </si>
  <si>
    <t>5171-0000</t>
  </si>
  <si>
    <t xml:space="preserve">P R E D I A L </t>
  </si>
  <si>
    <t>5172-0000</t>
  </si>
  <si>
    <t>AGUA</t>
  </si>
  <si>
    <t>5400-0000</t>
  </si>
  <si>
    <t xml:space="preserve">GASTOS FINANCIEROS   </t>
  </si>
  <si>
    <t>TOTALES</t>
  </si>
  <si>
    <t xml:space="preserve"> </t>
  </si>
  <si>
    <t>REMANENTE DE PROYECTOS 2009</t>
  </si>
  <si>
    <t>SUBSIDIO 2010</t>
  </si>
  <si>
    <t>Proyectos Especiales</t>
  </si>
  <si>
    <t>Fuente</t>
  </si>
  <si>
    <t xml:space="preserve">Ingresos Recibidos  en 2009-2010  </t>
  </si>
  <si>
    <t>Honorarios y otros gastos ejercido a Diciembre</t>
  </si>
  <si>
    <t xml:space="preserve">Saldo </t>
  </si>
  <si>
    <t>CONACYT 2009-2</t>
  </si>
  <si>
    <t xml:space="preserve">DIAGNOSTICO DE LA NOMENCLATURA Y NUMERACION URBANA EN CIUDAD JUAREZ II ETAPA.   </t>
  </si>
  <si>
    <t>ESTUDIOS HIDROLOGICOS Y PROYECTOS EJECUTIVOS DE DIVERSAS OBRAS EN JUAREZ 12 ZONAS</t>
  </si>
  <si>
    <t>DIQUE OASIS REVOLUCION</t>
  </si>
  <si>
    <t>SALUD</t>
  </si>
  <si>
    <t>ATLAS DE ACCIDENTES VIAL</t>
  </si>
  <si>
    <t>Fecha de Actualización: 30 de Septiembre de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</si>
</sst>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164" fontId="0" fillId="0" borderId="0" xfId="46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6" fillId="34" borderId="10" xfId="46" applyNumberFormat="1" applyFont="1" applyFill="1" applyBorder="1" applyAlignment="1">
      <alignment horizontal="center" vertical="center" wrapText="1"/>
    </xf>
    <xf numFmtId="164" fontId="6" fillId="34" borderId="13" xfId="46" applyNumberFormat="1" applyFont="1" applyFill="1" applyBorder="1" applyAlignment="1">
      <alignment horizontal="center" vertical="center" wrapText="1"/>
    </xf>
    <xf numFmtId="164" fontId="6" fillId="0" borderId="0" xfId="46" applyNumberFormat="1" applyFont="1" applyFill="1" applyBorder="1" applyAlignment="1">
      <alignment horizontal="center" vertical="center" wrapText="1"/>
    </xf>
    <xf numFmtId="164" fontId="0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64" fontId="7" fillId="33" borderId="14" xfId="46" applyNumberFormat="1" applyFont="1" applyFill="1" applyBorder="1" applyAlignment="1">
      <alignment horizontal="center"/>
    </xf>
    <xf numFmtId="164" fontId="7" fillId="33" borderId="15" xfId="46" applyNumberFormat="1" applyFont="1" applyFill="1" applyBorder="1" applyAlignment="1">
      <alignment/>
    </xf>
    <xf numFmtId="165" fontId="0" fillId="0" borderId="16" xfId="46" applyNumberFormat="1" applyFont="1" applyBorder="1" applyAlignment="1">
      <alignment/>
    </xf>
    <xf numFmtId="164" fontId="8" fillId="33" borderId="16" xfId="46" applyNumberFormat="1" applyFont="1" applyFill="1" applyBorder="1" applyAlignment="1">
      <alignment/>
    </xf>
    <xf numFmtId="164" fontId="0" fillId="0" borderId="16" xfId="46" applyNumberFormat="1" applyFont="1" applyBorder="1" applyAlignment="1">
      <alignment/>
    </xf>
    <xf numFmtId="164" fontId="0" fillId="0" borderId="0" xfId="46" applyNumberFormat="1" applyFont="1" applyBorder="1" applyAlignment="1">
      <alignment/>
    </xf>
    <xf numFmtId="164" fontId="7" fillId="33" borderId="17" xfId="46" applyNumberFormat="1" applyFont="1" applyFill="1" applyBorder="1" applyAlignment="1">
      <alignment horizontal="center"/>
    </xf>
    <xf numFmtId="164" fontId="7" fillId="33" borderId="18" xfId="46" applyNumberFormat="1" applyFont="1" applyFill="1" applyBorder="1" applyAlignment="1">
      <alignment/>
    </xf>
    <xf numFmtId="165" fontId="9" fillId="0" borderId="16" xfId="46" applyNumberFormat="1" applyFont="1" applyFill="1" applyBorder="1" applyAlignment="1">
      <alignment/>
    </xf>
    <xf numFmtId="164" fontId="8" fillId="35" borderId="16" xfId="46" applyNumberFormat="1" applyFont="1" applyFill="1" applyBorder="1" applyAlignment="1">
      <alignment/>
    </xf>
    <xf numFmtId="164" fontId="9" fillId="35" borderId="16" xfId="46" applyNumberFormat="1" applyFont="1" applyFill="1" applyBorder="1" applyAlignment="1">
      <alignment/>
    </xf>
    <xf numFmtId="164" fontId="7" fillId="36" borderId="18" xfId="46" applyNumberFormat="1" applyFont="1" applyFill="1" applyBorder="1" applyAlignment="1">
      <alignment/>
    </xf>
    <xf numFmtId="165" fontId="9" fillId="36" borderId="16" xfId="46" applyNumberFormat="1" applyFont="1" applyFill="1" applyBorder="1" applyAlignment="1">
      <alignment/>
    </xf>
    <xf numFmtId="164" fontId="7" fillId="36" borderId="16" xfId="46" applyNumberFormat="1" applyFont="1" applyFill="1" applyBorder="1" applyAlignment="1">
      <alignment/>
    </xf>
    <xf numFmtId="164" fontId="9" fillId="36" borderId="16" xfId="46" applyNumberFormat="1" applyFont="1" applyFill="1" applyBorder="1" applyAlignment="1">
      <alignment/>
    </xf>
    <xf numFmtId="43" fontId="0" fillId="0" borderId="0" xfId="46" applyFont="1" applyBorder="1" applyAlignment="1">
      <alignment/>
    </xf>
    <xf numFmtId="164" fontId="9" fillId="0" borderId="16" xfId="46" applyNumberFormat="1" applyFont="1" applyBorder="1" applyAlignment="1">
      <alignment/>
    </xf>
    <xf numFmtId="164" fontId="7" fillId="33" borderId="18" xfId="46" applyNumberFormat="1" applyFont="1" applyFill="1" applyBorder="1" applyAlignment="1">
      <alignment horizontal="left"/>
    </xf>
    <xf numFmtId="164" fontId="8" fillId="33" borderId="16" xfId="46" applyNumberFormat="1" applyFont="1" applyFill="1" applyBorder="1" applyAlignment="1">
      <alignment horizontal="left"/>
    </xf>
    <xf numFmtId="164" fontId="0" fillId="0" borderId="16" xfId="46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164" fontId="10" fillId="0" borderId="16" xfId="46" applyNumberFormat="1" applyFont="1" applyBorder="1" applyAlignment="1">
      <alignment/>
    </xf>
    <xf numFmtId="164" fontId="7" fillId="33" borderId="19" xfId="46" applyNumberFormat="1" applyFont="1" applyFill="1" applyBorder="1" applyAlignment="1">
      <alignment horizontal="center"/>
    </xf>
    <xf numFmtId="164" fontId="7" fillId="33" borderId="20" xfId="46" applyNumberFormat="1" applyFont="1" applyFill="1" applyBorder="1" applyAlignment="1">
      <alignment/>
    </xf>
    <xf numFmtId="164" fontId="11" fillId="33" borderId="21" xfId="46" applyNumberFormat="1" applyFont="1" applyFill="1" applyBorder="1" applyAlignment="1">
      <alignment/>
    </xf>
    <xf numFmtId="164" fontId="8" fillId="33" borderId="21" xfId="46" applyNumberFormat="1" applyFont="1" applyFill="1" applyBorder="1" applyAlignment="1">
      <alignment/>
    </xf>
    <xf numFmtId="164" fontId="9" fillId="0" borderId="21" xfId="46" applyNumberFormat="1" applyFont="1" applyBorder="1" applyAlignment="1">
      <alignment/>
    </xf>
    <xf numFmtId="164" fontId="0" fillId="0" borderId="21" xfId="46" applyNumberFormat="1" applyFont="1" applyBorder="1" applyAlignment="1">
      <alignment/>
    </xf>
    <xf numFmtId="0" fontId="12" fillId="35" borderId="22" xfId="0" applyFont="1" applyFill="1" applyBorder="1" applyAlignment="1">
      <alignment/>
    </xf>
    <xf numFmtId="164" fontId="8" fillId="35" borderId="11" xfId="46" applyNumberFormat="1" applyFont="1" applyFill="1" applyBorder="1" applyAlignment="1">
      <alignment horizontal="center"/>
    </xf>
    <xf numFmtId="164" fontId="13" fillId="35" borderId="23" xfId="46" applyNumberFormat="1" applyFont="1" applyFill="1" applyBorder="1" applyAlignment="1">
      <alignment/>
    </xf>
    <xf numFmtId="164" fontId="13" fillId="0" borderId="0" xfId="46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7" fillId="0" borderId="24" xfId="46" applyNumberFormat="1" applyFont="1" applyFill="1" applyBorder="1" applyAlignment="1">
      <alignment horizontal="center"/>
    </xf>
    <xf numFmtId="164" fontId="7" fillId="0" borderId="25" xfId="46" applyNumberFormat="1" applyFont="1" applyFill="1" applyBorder="1" applyAlignment="1">
      <alignment/>
    </xf>
    <xf numFmtId="164" fontId="0" fillId="0" borderId="26" xfId="46" applyNumberFormat="1" applyFont="1" applyFill="1" applyBorder="1" applyAlignment="1">
      <alignment/>
    </xf>
    <xf numFmtId="164" fontId="8" fillId="33" borderId="26" xfId="46" applyNumberFormat="1" applyFont="1" applyFill="1" applyBorder="1" applyAlignment="1">
      <alignment/>
    </xf>
    <xf numFmtId="164" fontId="0" fillId="0" borderId="26" xfId="46" applyNumberFormat="1" applyFont="1" applyBorder="1" applyAlignment="1">
      <alignment/>
    </xf>
    <xf numFmtId="0" fontId="9" fillId="35" borderId="27" xfId="0" applyFont="1" applyFill="1" applyBorder="1" applyAlignment="1">
      <alignment/>
    </xf>
    <xf numFmtId="164" fontId="7" fillId="35" borderId="28" xfId="46" applyNumberFormat="1" applyFont="1" applyFill="1" applyBorder="1" applyAlignment="1">
      <alignment/>
    </xf>
    <xf numFmtId="0" fontId="9" fillId="35" borderId="23" xfId="0" applyFont="1" applyFill="1" applyBorder="1" applyAlignment="1">
      <alignment/>
    </xf>
    <xf numFmtId="164" fontId="9" fillId="35" borderId="23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164" fontId="7" fillId="36" borderId="12" xfId="46" applyNumberFormat="1" applyFont="1" applyFill="1" applyBorder="1" applyAlignment="1">
      <alignment/>
    </xf>
    <xf numFmtId="164" fontId="13" fillId="36" borderId="12" xfId="46" applyNumberFormat="1" applyFont="1" applyFill="1" applyBorder="1" applyAlignment="1">
      <alignment/>
    </xf>
    <xf numFmtId="0" fontId="9" fillId="36" borderId="12" xfId="0" applyFont="1" applyFill="1" applyBorder="1" applyAlignment="1">
      <alignment/>
    </xf>
    <xf numFmtId="164" fontId="9" fillId="36" borderId="12" xfId="46" applyNumberFormat="1" applyFont="1" applyFill="1" applyBorder="1" applyAlignment="1">
      <alignment/>
    </xf>
    <xf numFmtId="164" fontId="9" fillId="36" borderId="25" xfId="46" applyNumberFormat="1" applyFont="1" applyFill="1" applyBorder="1" applyAlignment="1">
      <alignment/>
    </xf>
    <xf numFmtId="164" fontId="0" fillId="36" borderId="0" xfId="46" applyNumberFormat="1" applyFont="1" applyFill="1" applyAlignment="1">
      <alignment/>
    </xf>
    <xf numFmtId="0" fontId="0" fillId="36" borderId="0" xfId="0" applyFill="1" applyAlignment="1">
      <alignment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164" fontId="14" fillId="35" borderId="13" xfId="46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64" fontId="0" fillId="0" borderId="29" xfId="46" applyNumberFormat="1" applyFont="1" applyBorder="1" applyAlignment="1">
      <alignment/>
    </xf>
    <xf numFmtId="165" fontId="15" fillId="36" borderId="30" xfId="46" applyNumberFormat="1" applyFont="1" applyFill="1" applyBorder="1" applyAlignment="1">
      <alignment wrapText="1"/>
    </xf>
    <xf numFmtId="0" fontId="15" fillId="0" borderId="16" xfId="0" applyFont="1" applyFill="1" applyBorder="1" applyAlignment="1">
      <alignment horizontal="justify" vertical="center" wrapText="1"/>
    </xf>
    <xf numFmtId="165" fontId="16" fillId="0" borderId="16" xfId="46" applyNumberFormat="1" applyFont="1" applyFill="1" applyBorder="1" applyAlignment="1">
      <alignment wrapText="1"/>
    </xf>
    <xf numFmtId="165" fontId="15" fillId="0" borderId="30" xfId="46" applyNumberFormat="1" applyFont="1" applyFill="1" applyBorder="1" applyAlignment="1">
      <alignment wrapText="1"/>
    </xf>
    <xf numFmtId="0" fontId="15" fillId="0" borderId="30" xfId="0" applyFont="1" applyFill="1" applyBorder="1" applyAlignment="1">
      <alignment horizontal="justify" vertical="center" wrapText="1"/>
    </xf>
    <xf numFmtId="0" fontId="15" fillId="0" borderId="31" xfId="0" applyFont="1" applyFill="1" applyBorder="1" applyAlignment="1">
      <alignment horizontal="justify" vertical="center" wrapText="1"/>
    </xf>
    <xf numFmtId="0" fontId="15" fillId="0" borderId="32" xfId="0" applyFont="1" applyFill="1" applyBorder="1" applyAlignment="1">
      <alignment horizontal="justify" vertical="center" wrapText="1"/>
    </xf>
    <xf numFmtId="165" fontId="16" fillId="0" borderId="32" xfId="46" applyNumberFormat="1" applyFont="1" applyFill="1" applyBorder="1" applyAlignment="1">
      <alignment wrapText="1"/>
    </xf>
    <xf numFmtId="0" fontId="0" fillId="0" borderId="32" xfId="0" applyBorder="1" applyAlignment="1">
      <alignment/>
    </xf>
    <xf numFmtId="164" fontId="0" fillId="0" borderId="32" xfId="46" applyNumberFormat="1" applyFont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right"/>
    </xf>
    <xf numFmtId="164" fontId="50" fillId="0" borderId="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K12" sqref="K12"/>
    </sheetView>
  </sheetViews>
  <sheetFormatPr defaultColWidth="39.7109375" defaultRowHeight="15"/>
  <cols>
    <col min="1" max="1" width="9.7109375" style="78" customWidth="1"/>
    <col min="2" max="2" width="39.7109375" style="0" customWidth="1"/>
    <col min="3" max="3" width="19.8515625" style="0" customWidth="1"/>
    <col min="4" max="4" width="2.8515625" style="0" hidden="1" customWidth="1"/>
    <col min="5" max="5" width="9.7109375" style="3" hidden="1" customWidth="1"/>
    <col min="6" max="6" width="1.7109375" style="3" hidden="1" customWidth="1"/>
    <col min="7" max="21" width="12.00390625" style="3" customWidth="1"/>
    <col min="22" max="22" width="9.140625" style="3" customWidth="1"/>
    <col min="23" max="23" width="12.8515625" style="0" bestFit="1" customWidth="1"/>
    <col min="24" max="254" width="9.140625" style="0" customWidth="1"/>
    <col min="255" max="255" width="9.7109375" style="0" customWidth="1"/>
  </cols>
  <sheetData>
    <row r="1" spans="1:3" ht="15">
      <c r="A1" s="80" t="s">
        <v>129</v>
      </c>
      <c r="B1" s="80"/>
      <c r="C1" s="80"/>
    </row>
    <row r="3" spans="1:22" ht="20.25" customHeight="1">
      <c r="A3" s="1"/>
      <c r="B3" s="79" t="s">
        <v>0</v>
      </c>
      <c r="C3" s="79"/>
      <c r="D3" s="79"/>
      <c r="E3" s="79"/>
      <c r="F3" s="7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/>
    </row>
    <row r="4" spans="1:22" ht="15.75" customHeight="1" thickBot="1">
      <c r="A4" s="1"/>
      <c r="B4" s="79" t="s">
        <v>1</v>
      </c>
      <c r="C4" s="79"/>
      <c r="D4" s="79"/>
      <c r="E4" s="79"/>
      <c r="F4" s="7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/>
    </row>
    <row r="5" spans="1:23" ht="28.5" customHeight="1" thickBot="1">
      <c r="A5" s="4" t="s">
        <v>2</v>
      </c>
      <c r="B5" s="5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2"/>
      <c r="W5" s="12"/>
    </row>
    <row r="6" spans="1:22" ht="15">
      <c r="A6" s="13" t="s">
        <v>8</v>
      </c>
      <c r="B6" s="14" t="s">
        <v>9</v>
      </c>
      <c r="C6" s="15">
        <v>0</v>
      </c>
      <c r="D6" s="16">
        <v>0</v>
      </c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V6"/>
    </row>
    <row r="7" spans="1:22" ht="15">
      <c r="A7" s="19" t="s">
        <v>10</v>
      </c>
      <c r="B7" s="20" t="s">
        <v>11</v>
      </c>
      <c r="C7" s="15">
        <v>0</v>
      </c>
      <c r="D7" s="16">
        <v>0</v>
      </c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V7"/>
    </row>
    <row r="8" spans="1:22" ht="15">
      <c r="A8" s="19" t="s">
        <v>12</v>
      </c>
      <c r="B8" s="20" t="s">
        <v>13</v>
      </c>
      <c r="C8" s="15">
        <v>0</v>
      </c>
      <c r="D8" s="16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V8"/>
    </row>
    <row r="9" spans="1:22" ht="15">
      <c r="A9" s="19" t="s">
        <v>14</v>
      </c>
      <c r="B9" s="20" t="s">
        <v>15</v>
      </c>
      <c r="C9" s="15">
        <v>5900000</v>
      </c>
      <c r="D9" s="16">
        <v>6252420</v>
      </c>
      <c r="E9" s="17">
        <v>3709889</v>
      </c>
      <c r="F9" s="17">
        <f>D9-E9</f>
        <v>2542531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V9"/>
    </row>
    <row r="10" spans="1:22" ht="15">
      <c r="A10" s="19" t="s">
        <v>16</v>
      </c>
      <c r="B10" s="20" t="s">
        <v>17</v>
      </c>
      <c r="C10" s="15">
        <v>5000</v>
      </c>
      <c r="D10" s="16">
        <v>15000</v>
      </c>
      <c r="E10" s="17">
        <v>702</v>
      </c>
      <c r="F10" s="17">
        <f aca="true" t="shared" si="0" ref="F10:F58">D10-E10</f>
        <v>14298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V10"/>
    </row>
    <row r="11" spans="1:22" ht="15">
      <c r="A11" s="19" t="s">
        <v>18</v>
      </c>
      <c r="B11" s="20" t="s">
        <v>19</v>
      </c>
      <c r="C11" s="15">
        <v>30000</v>
      </c>
      <c r="D11" s="16">
        <v>35000</v>
      </c>
      <c r="E11" s="17">
        <v>13507</v>
      </c>
      <c r="F11" s="17">
        <f t="shared" si="0"/>
        <v>21493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V11"/>
    </row>
    <row r="12" spans="1:22" ht="17.25">
      <c r="A12" s="19" t="s">
        <v>20</v>
      </c>
      <c r="B12" s="20" t="s">
        <v>21</v>
      </c>
      <c r="C12" s="15">
        <v>124000</v>
      </c>
      <c r="D12" s="16">
        <v>108250</v>
      </c>
      <c r="E12" s="17">
        <v>66820</v>
      </c>
      <c r="F12" s="17">
        <f t="shared" si="0"/>
        <v>41430</v>
      </c>
      <c r="G12" s="18"/>
      <c r="H12" s="18"/>
      <c r="I12" s="18"/>
      <c r="J12" s="18"/>
      <c r="K12" s="81"/>
      <c r="L12" s="18"/>
      <c r="M12" s="18"/>
      <c r="N12" s="18"/>
      <c r="O12" s="18"/>
      <c r="P12" s="18"/>
      <c r="Q12" s="18"/>
      <c r="R12" s="18"/>
      <c r="S12" s="18"/>
      <c r="T12" s="18"/>
      <c r="V12"/>
    </row>
    <row r="13" spans="1:22" ht="15">
      <c r="A13" s="19" t="s">
        <v>22</v>
      </c>
      <c r="B13" s="20" t="s">
        <v>23</v>
      </c>
      <c r="C13" s="15">
        <v>638000</v>
      </c>
      <c r="D13" s="16">
        <v>677000</v>
      </c>
      <c r="E13" s="17"/>
      <c r="F13" s="17">
        <f t="shared" si="0"/>
        <v>677000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V13"/>
    </row>
    <row r="14" spans="1:22" ht="15">
      <c r="A14" s="19" t="s">
        <v>24</v>
      </c>
      <c r="B14" s="20" t="s">
        <v>25</v>
      </c>
      <c r="C14" s="15">
        <v>303000</v>
      </c>
      <c r="D14" s="16">
        <v>311000</v>
      </c>
      <c r="E14" s="17">
        <v>167067</v>
      </c>
      <c r="F14" s="17">
        <f t="shared" si="0"/>
        <v>143933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V14"/>
    </row>
    <row r="15" spans="1:22" ht="15">
      <c r="A15" s="19" t="s">
        <v>26</v>
      </c>
      <c r="B15" s="20" t="s">
        <v>27</v>
      </c>
      <c r="C15" s="15">
        <v>394000</v>
      </c>
      <c r="D15" s="16">
        <v>435800</v>
      </c>
      <c r="E15" s="17">
        <v>257200</v>
      </c>
      <c r="F15" s="17">
        <f t="shared" si="0"/>
        <v>178600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V15"/>
    </row>
    <row r="16" spans="1:22" ht="15">
      <c r="A16" s="19" t="s">
        <v>28</v>
      </c>
      <c r="B16" s="20" t="s">
        <v>29</v>
      </c>
      <c r="C16" s="21">
        <v>50000</v>
      </c>
      <c r="D16" s="22"/>
      <c r="E16" s="23">
        <f>35484-1300-17595-13827</f>
        <v>2762</v>
      </c>
      <c r="F16" s="23">
        <f t="shared" si="0"/>
        <v>-2762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V16"/>
    </row>
    <row r="17" spans="1:22" ht="15">
      <c r="A17" s="19" t="s">
        <v>30</v>
      </c>
      <c r="B17" s="20" t="s">
        <v>31</v>
      </c>
      <c r="C17" s="15">
        <v>15000</v>
      </c>
      <c r="D17" s="16"/>
      <c r="E17" s="17">
        <f>13651-873.4-3542-4415.4</f>
        <v>4820.200000000001</v>
      </c>
      <c r="F17" s="17">
        <f t="shared" si="0"/>
        <v>-4820.200000000001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V17"/>
    </row>
    <row r="18" spans="1:22" ht="15">
      <c r="A18" s="19" t="s">
        <v>32</v>
      </c>
      <c r="B18" s="20" t="s">
        <v>33</v>
      </c>
      <c r="C18" s="15">
        <v>707000</v>
      </c>
      <c r="D18" s="16">
        <v>750300</v>
      </c>
      <c r="E18" s="17">
        <v>445806</v>
      </c>
      <c r="F18" s="17">
        <f t="shared" si="0"/>
        <v>304494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V18"/>
    </row>
    <row r="19" spans="1:22" ht="15">
      <c r="A19" s="19" t="s">
        <v>34</v>
      </c>
      <c r="B19" s="20" t="s">
        <v>35</v>
      </c>
      <c r="C19" s="15">
        <v>150000</v>
      </c>
      <c r="D19" s="16">
        <v>160000</v>
      </c>
      <c r="E19" s="17">
        <v>75876</v>
      </c>
      <c r="F19" s="17">
        <f t="shared" si="0"/>
        <v>84124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V19"/>
    </row>
    <row r="20" spans="1:22" ht="15">
      <c r="A20" s="19" t="s">
        <v>36</v>
      </c>
      <c r="B20" s="24" t="s">
        <v>37</v>
      </c>
      <c r="C20" s="25">
        <v>1650000</v>
      </c>
      <c r="D20" s="26">
        <f>750000+3500000</f>
        <v>4250000</v>
      </c>
      <c r="E20" s="27">
        <v>462815</v>
      </c>
      <c r="F20" s="27">
        <f t="shared" si="0"/>
        <v>3787185</v>
      </c>
      <c r="G20" s="2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V20"/>
    </row>
    <row r="21" spans="1:22" ht="15">
      <c r="A21" s="19" t="s">
        <v>38</v>
      </c>
      <c r="B21" s="20" t="s">
        <v>39</v>
      </c>
      <c r="C21" s="15">
        <v>90000</v>
      </c>
      <c r="D21" s="16">
        <v>80000</v>
      </c>
      <c r="E21" s="29">
        <v>60155</v>
      </c>
      <c r="F21" s="17">
        <f t="shared" si="0"/>
        <v>19845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V21"/>
    </row>
    <row r="22" spans="1:22" ht="15">
      <c r="A22" s="19" t="s">
        <v>40</v>
      </c>
      <c r="B22" s="20" t="s">
        <v>41</v>
      </c>
      <c r="C22" s="15">
        <v>7000</v>
      </c>
      <c r="D22" s="16">
        <v>5000</v>
      </c>
      <c r="E22" s="29">
        <v>6805</v>
      </c>
      <c r="F22" s="17">
        <f t="shared" si="0"/>
        <v>-1805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V22"/>
    </row>
    <row r="23" spans="1:22" ht="15">
      <c r="A23" s="19" t="s">
        <v>42</v>
      </c>
      <c r="B23" s="20" t="s">
        <v>43</v>
      </c>
      <c r="C23" s="15">
        <v>180000</v>
      </c>
      <c r="D23" s="16">
        <v>120000</v>
      </c>
      <c r="E23" s="29">
        <f>112062-4400</f>
        <v>107662</v>
      </c>
      <c r="F23" s="17">
        <f t="shared" si="0"/>
        <v>12338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V23"/>
    </row>
    <row r="24" spans="1:22" ht="15">
      <c r="A24" s="19" t="s">
        <v>44</v>
      </c>
      <c r="B24" s="20" t="s">
        <v>45</v>
      </c>
      <c r="C24" s="15">
        <v>600</v>
      </c>
      <c r="D24" s="16"/>
      <c r="E24" s="17">
        <v>597</v>
      </c>
      <c r="F24" s="17">
        <f t="shared" si="0"/>
        <v>-597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V24"/>
    </row>
    <row r="25" spans="1:22" ht="15">
      <c r="A25" s="19" t="s">
        <v>46</v>
      </c>
      <c r="B25" s="20" t="s">
        <v>47</v>
      </c>
      <c r="C25" s="15">
        <v>45000</v>
      </c>
      <c r="D25" s="16">
        <v>55000</v>
      </c>
      <c r="E25" s="17">
        <v>15952</v>
      </c>
      <c r="F25" s="17">
        <f t="shared" si="0"/>
        <v>39048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V25"/>
    </row>
    <row r="26" spans="1:22" ht="15">
      <c r="A26" s="19" t="s">
        <v>48</v>
      </c>
      <c r="B26" s="20" t="s">
        <v>49</v>
      </c>
      <c r="C26" s="15">
        <v>0</v>
      </c>
      <c r="D26" s="16"/>
      <c r="E26" s="17">
        <v>120</v>
      </c>
      <c r="F26" s="17">
        <f t="shared" si="0"/>
        <v>-120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V26"/>
    </row>
    <row r="27" spans="1:22" ht="15">
      <c r="A27" s="19" t="s">
        <v>50</v>
      </c>
      <c r="B27" s="20" t="s">
        <v>51</v>
      </c>
      <c r="C27" s="15">
        <v>0</v>
      </c>
      <c r="D27" s="16"/>
      <c r="E27" s="17"/>
      <c r="F27" s="17">
        <f t="shared" si="0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V27"/>
    </row>
    <row r="28" spans="1:22" ht="15">
      <c r="A28" s="19" t="s">
        <v>52</v>
      </c>
      <c r="B28" s="20" t="s">
        <v>53</v>
      </c>
      <c r="C28" s="15">
        <v>70000</v>
      </c>
      <c r="D28" s="16">
        <v>20000</v>
      </c>
      <c r="E28" s="29">
        <f>36324-974.55</f>
        <v>35349.45</v>
      </c>
      <c r="F28" s="17">
        <f t="shared" si="0"/>
        <v>-15349.449999999997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V28"/>
    </row>
    <row r="29" spans="1:22" ht="15">
      <c r="A29" s="19" t="s">
        <v>54</v>
      </c>
      <c r="B29" s="20" t="s">
        <v>55</v>
      </c>
      <c r="C29" s="15">
        <v>120000</v>
      </c>
      <c r="D29" s="16">
        <v>30000</v>
      </c>
      <c r="E29" s="29">
        <f>80433-18053.26-9745.23</f>
        <v>52634.51000000001</v>
      </c>
      <c r="F29" s="17">
        <f>D29-E29</f>
        <v>-22634.51000000001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V29"/>
    </row>
    <row r="30" spans="1:22" ht="15">
      <c r="A30" s="19" t="s">
        <v>56</v>
      </c>
      <c r="B30" s="20" t="s">
        <v>57</v>
      </c>
      <c r="C30" s="15">
        <v>15000</v>
      </c>
      <c r="D30" s="16">
        <v>10000</v>
      </c>
      <c r="E30" s="17">
        <v>7130</v>
      </c>
      <c r="F30" s="17">
        <f t="shared" si="0"/>
        <v>2870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V30"/>
    </row>
    <row r="31" spans="1:22" ht="15">
      <c r="A31" s="19" t="s">
        <v>58</v>
      </c>
      <c r="B31" s="20" t="s">
        <v>59</v>
      </c>
      <c r="C31" s="15">
        <v>50000</v>
      </c>
      <c r="D31" s="16">
        <v>35000</v>
      </c>
      <c r="E31" s="17">
        <v>20667</v>
      </c>
      <c r="F31" s="17">
        <f t="shared" si="0"/>
        <v>14333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V31"/>
    </row>
    <row r="32" spans="1:22" ht="15">
      <c r="A32" s="19" t="s">
        <v>60</v>
      </c>
      <c r="B32" s="20" t="s">
        <v>61</v>
      </c>
      <c r="C32" s="15">
        <v>10000</v>
      </c>
      <c r="D32" s="16">
        <v>3000</v>
      </c>
      <c r="E32" s="17">
        <v>2690</v>
      </c>
      <c r="F32" s="17">
        <f t="shared" si="0"/>
        <v>310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V32"/>
    </row>
    <row r="33" spans="1:22" ht="15">
      <c r="A33" s="19" t="s">
        <v>62</v>
      </c>
      <c r="B33" s="20" t="s">
        <v>63</v>
      </c>
      <c r="C33" s="15">
        <v>60000</v>
      </c>
      <c r="D33" s="16">
        <v>20000</v>
      </c>
      <c r="E33" s="17">
        <f>69109-1084.05</f>
        <v>68024.95</v>
      </c>
      <c r="F33" s="17">
        <f t="shared" si="0"/>
        <v>-48024.95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V33"/>
    </row>
    <row r="34" spans="1:22" ht="15">
      <c r="A34" s="19" t="s">
        <v>64</v>
      </c>
      <c r="B34" s="20" t="s">
        <v>65</v>
      </c>
      <c r="C34" s="15">
        <v>2500</v>
      </c>
      <c r="D34" s="16"/>
      <c r="E34" s="17">
        <v>550</v>
      </c>
      <c r="F34" s="17">
        <f t="shared" si="0"/>
        <v>-550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V34"/>
    </row>
    <row r="35" spans="1:22" ht="15">
      <c r="A35" s="19" t="s">
        <v>66</v>
      </c>
      <c r="B35" s="20" t="s">
        <v>67</v>
      </c>
      <c r="C35" s="15">
        <v>50000</v>
      </c>
      <c r="D35" s="16">
        <v>10000</v>
      </c>
      <c r="E35" s="17">
        <v>76479</v>
      </c>
      <c r="F35" s="17">
        <f t="shared" si="0"/>
        <v>-66479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V35"/>
    </row>
    <row r="36" spans="1:22" ht="15">
      <c r="A36" s="19" t="s">
        <v>68</v>
      </c>
      <c r="B36" s="20" t="s">
        <v>69</v>
      </c>
      <c r="C36" s="15">
        <v>40000</v>
      </c>
      <c r="D36" s="16">
        <v>100000</v>
      </c>
      <c r="E36" s="29">
        <f>112000-24000-64000</f>
        <v>24000</v>
      </c>
      <c r="F36" s="17">
        <f t="shared" si="0"/>
        <v>76000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V36"/>
    </row>
    <row r="37" spans="1:22" ht="15">
      <c r="A37" s="19" t="s">
        <v>70</v>
      </c>
      <c r="B37" s="20" t="s">
        <v>71</v>
      </c>
      <c r="C37" s="15">
        <v>35000</v>
      </c>
      <c r="D37" s="16">
        <v>60000</v>
      </c>
      <c r="E37" s="17">
        <v>31262</v>
      </c>
      <c r="F37" s="17">
        <f t="shared" si="0"/>
        <v>28738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V37"/>
    </row>
    <row r="38" spans="1:22" ht="15">
      <c r="A38" s="19" t="s">
        <v>72</v>
      </c>
      <c r="B38" s="20" t="s">
        <v>73</v>
      </c>
      <c r="C38" s="15">
        <v>90000</v>
      </c>
      <c r="D38" s="16">
        <f>90000+10000</f>
        <v>100000</v>
      </c>
      <c r="E38" s="17">
        <v>87723</v>
      </c>
      <c r="F38" s="17">
        <f t="shared" si="0"/>
        <v>12277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V38"/>
    </row>
    <row r="39" spans="1:22" ht="15">
      <c r="A39" s="19" t="s">
        <v>74</v>
      </c>
      <c r="B39" s="20" t="s">
        <v>75</v>
      </c>
      <c r="C39" s="15">
        <v>60000</v>
      </c>
      <c r="D39" s="16">
        <v>10000</v>
      </c>
      <c r="E39" s="29">
        <f>46617-10084.76-5018.18-11871.94</f>
        <v>19642.119999999995</v>
      </c>
      <c r="F39" s="17">
        <f t="shared" si="0"/>
        <v>-9642.119999999995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V39"/>
    </row>
    <row r="40" spans="1:22" ht="15">
      <c r="A40" s="19" t="s">
        <v>76</v>
      </c>
      <c r="B40" s="20" t="s">
        <v>77</v>
      </c>
      <c r="C40" s="15">
        <v>100000</v>
      </c>
      <c r="D40" s="16">
        <v>60000</v>
      </c>
      <c r="E40" s="29">
        <f>63839-8719.1-2128.5-30711.27</f>
        <v>22280.13</v>
      </c>
      <c r="F40" s="17">
        <f t="shared" si="0"/>
        <v>37719.869999999995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V40"/>
    </row>
    <row r="41" spans="1:22" ht="15">
      <c r="A41" s="19" t="s">
        <v>78</v>
      </c>
      <c r="B41" s="20" t="s">
        <v>79</v>
      </c>
      <c r="C41" s="15">
        <v>30000</v>
      </c>
      <c r="D41" s="16">
        <v>15000</v>
      </c>
      <c r="E41" s="29">
        <f>62137-3107.5-41065.83-1498</f>
        <v>16465.67</v>
      </c>
      <c r="F41" s="17">
        <f t="shared" si="0"/>
        <v>-1465.6699999999983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V41"/>
    </row>
    <row r="42" spans="1:22" ht="15">
      <c r="A42" s="19" t="s">
        <v>80</v>
      </c>
      <c r="B42" s="20" t="s">
        <v>81</v>
      </c>
      <c r="C42" s="15">
        <v>40000</v>
      </c>
      <c r="D42" s="16">
        <v>20000</v>
      </c>
      <c r="E42" s="17">
        <v>25402</v>
      </c>
      <c r="F42" s="17">
        <f t="shared" si="0"/>
        <v>-5402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V42"/>
    </row>
    <row r="43" spans="1:22" ht="15">
      <c r="A43" s="19" t="s">
        <v>82</v>
      </c>
      <c r="B43" s="20" t="s">
        <v>83</v>
      </c>
      <c r="C43" s="15">
        <v>25000</v>
      </c>
      <c r="D43" s="16">
        <v>20000</v>
      </c>
      <c r="E43" s="17">
        <f>21306-2074.5</f>
        <v>19231.5</v>
      </c>
      <c r="F43" s="17">
        <f t="shared" si="0"/>
        <v>768.5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V43"/>
    </row>
    <row r="44" spans="1:22" ht="15">
      <c r="A44" s="19" t="s">
        <v>84</v>
      </c>
      <c r="B44" s="20" t="s">
        <v>85</v>
      </c>
      <c r="C44" s="15">
        <v>45000</v>
      </c>
      <c r="D44" s="16">
        <v>20000</v>
      </c>
      <c r="E44" s="17">
        <v>34913</v>
      </c>
      <c r="F44" s="17">
        <f t="shared" si="0"/>
        <v>-14913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V44"/>
    </row>
    <row r="45" spans="1:22" ht="15">
      <c r="A45" s="19" t="s">
        <v>86</v>
      </c>
      <c r="B45" s="20" t="s">
        <v>87</v>
      </c>
      <c r="C45" s="15">
        <v>472000</v>
      </c>
      <c r="D45" s="16">
        <v>500193.6</v>
      </c>
      <c r="E45" s="17">
        <v>500194</v>
      </c>
      <c r="F45" s="17">
        <f t="shared" si="0"/>
        <v>-0.40000000002328306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V45"/>
    </row>
    <row r="46" spans="1:22" ht="15">
      <c r="A46" s="19" t="s">
        <v>88</v>
      </c>
      <c r="B46" s="20" t="s">
        <v>89</v>
      </c>
      <c r="C46" s="15">
        <v>5000</v>
      </c>
      <c r="D46" s="16">
        <v>0</v>
      </c>
      <c r="E46" s="17">
        <f>13209-5500.59-3250.12</f>
        <v>4458.29</v>
      </c>
      <c r="F46" s="17">
        <f t="shared" si="0"/>
        <v>-4458.29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V46"/>
    </row>
    <row r="47" spans="1:22" ht="15">
      <c r="A47" s="19" t="s">
        <v>90</v>
      </c>
      <c r="B47" s="20" t="s">
        <v>91</v>
      </c>
      <c r="C47" s="15">
        <v>5000</v>
      </c>
      <c r="D47" s="16">
        <v>3000</v>
      </c>
      <c r="E47" s="17">
        <v>2808</v>
      </c>
      <c r="F47" s="17">
        <f t="shared" si="0"/>
        <v>192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V47"/>
    </row>
    <row r="48" spans="1:22" ht="15">
      <c r="A48" s="19" t="s">
        <v>92</v>
      </c>
      <c r="B48" s="20" t="s">
        <v>93</v>
      </c>
      <c r="C48" s="15">
        <v>230000</v>
      </c>
      <c r="D48" s="16">
        <v>240000</v>
      </c>
      <c r="E48" s="17">
        <v>154513</v>
      </c>
      <c r="F48" s="17">
        <f t="shared" si="0"/>
        <v>85487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V48"/>
    </row>
    <row r="49" spans="1:22" ht="15">
      <c r="A49" s="19" t="s">
        <v>94</v>
      </c>
      <c r="B49" s="20" t="s">
        <v>95</v>
      </c>
      <c r="C49" s="15">
        <v>30000</v>
      </c>
      <c r="D49" s="16">
        <v>20000</v>
      </c>
      <c r="E49" s="29">
        <f>18564-51</f>
        <v>18513</v>
      </c>
      <c r="F49" s="17">
        <f t="shared" si="0"/>
        <v>1487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V49"/>
    </row>
    <row r="50" spans="1:22" ht="15">
      <c r="A50" s="19" t="s">
        <v>96</v>
      </c>
      <c r="B50" s="20" t="s">
        <v>97</v>
      </c>
      <c r="C50" s="15">
        <v>0</v>
      </c>
      <c r="D50" s="16">
        <v>10000</v>
      </c>
      <c r="E50" s="17">
        <v>7522.97</v>
      </c>
      <c r="F50" s="17">
        <f t="shared" si="0"/>
        <v>2477.0299999999997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V50"/>
    </row>
    <row r="51" spans="1:22" ht="15">
      <c r="A51" s="19" t="s">
        <v>98</v>
      </c>
      <c r="B51" s="20" t="s">
        <v>99</v>
      </c>
      <c r="C51" s="15">
        <v>3000</v>
      </c>
      <c r="D51" s="16">
        <v>5000</v>
      </c>
      <c r="E51" s="17">
        <v>2300</v>
      </c>
      <c r="F51" s="17">
        <f t="shared" si="0"/>
        <v>2700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V51"/>
    </row>
    <row r="52" spans="1:22" ht="15">
      <c r="A52" s="19" t="s">
        <v>100</v>
      </c>
      <c r="B52" s="20" t="s">
        <v>101</v>
      </c>
      <c r="C52" s="15">
        <v>466000</v>
      </c>
      <c r="D52" s="16">
        <v>478200</v>
      </c>
      <c r="E52" s="17">
        <v>297204</v>
      </c>
      <c r="F52" s="17">
        <f t="shared" si="0"/>
        <v>180996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V52"/>
    </row>
    <row r="53" spans="1:22" ht="15">
      <c r="A53" s="19" t="s">
        <v>102</v>
      </c>
      <c r="B53" s="20" t="s">
        <v>103</v>
      </c>
      <c r="C53" s="15">
        <v>1000</v>
      </c>
      <c r="D53" s="16">
        <v>0</v>
      </c>
      <c r="E53" s="17">
        <v>1306</v>
      </c>
      <c r="F53" s="17">
        <f t="shared" si="0"/>
        <v>-1306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V53"/>
    </row>
    <row r="54" spans="1:22" ht="15">
      <c r="A54" s="19" t="s">
        <v>104</v>
      </c>
      <c r="B54" s="30" t="s">
        <v>105</v>
      </c>
      <c r="C54" s="15">
        <v>3000</v>
      </c>
      <c r="D54" s="31">
        <v>2000</v>
      </c>
      <c r="E54" s="29">
        <f>1880-357</f>
        <v>1523</v>
      </c>
      <c r="F54" s="17">
        <f t="shared" si="0"/>
        <v>477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V54"/>
    </row>
    <row r="55" spans="1:22" ht="15">
      <c r="A55" s="19" t="s">
        <v>106</v>
      </c>
      <c r="B55" s="20" t="s">
        <v>107</v>
      </c>
      <c r="C55" s="15">
        <v>30000</v>
      </c>
      <c r="D55" s="16">
        <v>15000</v>
      </c>
      <c r="E55" s="32">
        <f>58727-33016.31-8250</f>
        <v>17460.690000000002</v>
      </c>
      <c r="F55" s="17">
        <f t="shared" si="0"/>
        <v>-2460.6900000000023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V55"/>
    </row>
    <row r="56" spans="1:22" ht="15">
      <c r="A56" s="19" t="s">
        <v>108</v>
      </c>
      <c r="B56" s="20" t="s">
        <v>109</v>
      </c>
      <c r="C56" s="33"/>
      <c r="D56" s="34">
        <v>70000</v>
      </c>
      <c r="E56" s="17"/>
      <c r="F56" s="17">
        <f t="shared" si="0"/>
        <v>70000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V56"/>
    </row>
    <row r="57" spans="1:22" ht="15">
      <c r="A57" s="19" t="s">
        <v>110</v>
      </c>
      <c r="B57" s="20" t="s">
        <v>111</v>
      </c>
      <c r="C57" s="33"/>
      <c r="D57" s="34">
        <v>12000</v>
      </c>
      <c r="E57" s="17"/>
      <c r="F57" s="17">
        <f t="shared" si="0"/>
        <v>12000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V57"/>
    </row>
    <row r="58" spans="1:22" ht="15.75" thickBot="1">
      <c r="A58" s="35" t="s">
        <v>112</v>
      </c>
      <c r="B58" s="36" t="s">
        <v>113</v>
      </c>
      <c r="C58" s="37">
        <v>12000</v>
      </c>
      <c r="D58" s="38">
        <v>15000</v>
      </c>
      <c r="E58" s="39">
        <v>6600.4</v>
      </c>
      <c r="F58" s="40">
        <f t="shared" si="0"/>
        <v>8399.6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V58"/>
    </row>
    <row r="59" spans="1:26" ht="15" customHeight="1" thickBot="1">
      <c r="A59" s="41"/>
      <c r="B59" s="42" t="s">
        <v>114</v>
      </c>
      <c r="C59" s="43">
        <f>SUM(C6:C58)</f>
        <v>12388100</v>
      </c>
      <c r="D59" s="43">
        <f>SUM(D6:D58)</f>
        <v>15158163.6</v>
      </c>
      <c r="E59" s="43">
        <f>SUM(E6:E58)</f>
        <v>6957402.880000001</v>
      </c>
      <c r="F59" s="43">
        <f>SUM(F6:F58)</f>
        <v>8200760.719999999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11"/>
      <c r="V59" s="45" t="s">
        <v>115</v>
      </c>
      <c r="W59" s="12"/>
      <c r="X59" s="12"/>
      <c r="Y59" s="12"/>
      <c r="Z59" s="12"/>
    </row>
    <row r="60" spans="1:26" ht="15.75" thickBot="1">
      <c r="A60" s="46"/>
      <c r="B60" s="47" t="s">
        <v>116</v>
      </c>
      <c r="C60" s="48">
        <f>C59-C61</f>
        <v>488100</v>
      </c>
      <c r="D60" s="49" t="s">
        <v>115</v>
      </c>
      <c r="E60" s="50"/>
      <c r="F60" s="5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2"/>
    </row>
    <row r="61" spans="1:22" ht="15.75" thickBot="1">
      <c r="A61" s="51"/>
      <c r="B61" s="52" t="s">
        <v>117</v>
      </c>
      <c r="C61" s="43">
        <v>11900000</v>
      </c>
      <c r="D61" s="53"/>
      <c r="E61" s="54"/>
      <c r="F61" s="54"/>
      <c r="V61"/>
    </row>
    <row r="62" spans="1:21" s="62" customFormat="1" ht="15.75" thickBot="1">
      <c r="A62" s="55"/>
      <c r="B62" s="56"/>
      <c r="C62" s="57"/>
      <c r="D62" s="58"/>
      <c r="E62" s="59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6" ht="37.5" customHeight="1" thickBot="1">
      <c r="A63" s="63" t="s">
        <v>118</v>
      </c>
      <c r="B63" s="64" t="s">
        <v>119</v>
      </c>
      <c r="C63" s="64" t="s">
        <v>120</v>
      </c>
      <c r="D63" s="65" t="s">
        <v>121</v>
      </c>
      <c r="E63" s="66" t="s">
        <v>122</v>
      </c>
      <c r="F63" s="67">
        <f>D64-E64</f>
        <v>252629.78999999998</v>
      </c>
    </row>
    <row r="64" spans="1:6" ht="23.25">
      <c r="A64" s="68" t="s">
        <v>123</v>
      </c>
      <c r="B64" s="69" t="s">
        <v>124</v>
      </c>
      <c r="C64" s="70">
        <v>584000</v>
      </c>
      <c r="D64" s="70">
        <v>584000</v>
      </c>
      <c r="E64" s="17">
        <v>331370.21</v>
      </c>
      <c r="F64" s="17">
        <f>D65-E65</f>
        <v>593479.53</v>
      </c>
    </row>
    <row r="65" spans="1:6" ht="33.75">
      <c r="A65" s="71" t="s">
        <v>123</v>
      </c>
      <c r="B65" s="69" t="s">
        <v>125</v>
      </c>
      <c r="C65" s="70">
        <v>721310</v>
      </c>
      <c r="D65" s="70">
        <v>721310</v>
      </c>
      <c r="E65" s="17">
        <v>127830.47</v>
      </c>
      <c r="F65" s="17">
        <f>D66-E66</f>
        <v>126991.94</v>
      </c>
    </row>
    <row r="66" spans="1:6" ht="22.5">
      <c r="A66" s="72" t="s">
        <v>123</v>
      </c>
      <c r="B66" s="69" t="s">
        <v>126</v>
      </c>
      <c r="C66" s="70">
        <v>153992</v>
      </c>
      <c r="D66" s="70">
        <v>153992</v>
      </c>
      <c r="E66" s="17">
        <v>27000.06</v>
      </c>
      <c r="F66" s="17"/>
    </row>
    <row r="67" spans="1:6" ht="15.75" thickBot="1">
      <c r="A67" s="73" t="s">
        <v>127</v>
      </c>
      <c r="B67" s="74" t="s">
        <v>128</v>
      </c>
      <c r="C67" s="75">
        <v>260000</v>
      </c>
      <c r="D67" s="76"/>
      <c r="E67" s="77"/>
      <c r="F67" s="77"/>
    </row>
  </sheetData>
  <sheetProtection/>
  <mergeCells count="3">
    <mergeCell ref="B3:F3"/>
    <mergeCell ref="B4:F4"/>
    <mergeCell ref="A1:C1"/>
  </mergeCells>
  <printOptions/>
  <pageMargins left="1.71" right="0.7" top="0.27" bottom="0.28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Mario Serrano Antunez</dc:creator>
  <cp:keywords/>
  <dc:description/>
  <cp:lastModifiedBy>Jose Mario Serrano Antunez</cp:lastModifiedBy>
  <dcterms:created xsi:type="dcterms:W3CDTF">2010-03-26T21:11:53Z</dcterms:created>
  <dcterms:modified xsi:type="dcterms:W3CDTF">2012-10-30T20:15:50Z</dcterms:modified>
  <cp:category/>
  <cp:version/>
  <cp:contentType/>
  <cp:contentStatus/>
</cp:coreProperties>
</file>